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165" windowWidth="20955" windowHeight="9915"/>
  </bookViews>
  <sheets>
    <sheet name="2016" sheetId="5" r:id="rId1"/>
    <sheet name="Sheet1" sheetId="1" r:id="rId2"/>
    <sheet name="Sheet2" sheetId="2" r:id="rId3"/>
    <sheet name="Sheet3" sheetId="3" r:id="rId4"/>
  </sheets>
  <calcPr calcId="145621"/>
</workbook>
</file>

<file path=xl/calcChain.xml><?xml version="1.0" encoding="utf-8"?>
<calcChain xmlns="http://schemas.openxmlformats.org/spreadsheetml/2006/main">
  <c r="O16" i="5" l="1"/>
  <c r="O17" i="5"/>
  <c r="O18" i="5"/>
  <c r="D15" i="5"/>
  <c r="E15" i="5" s="1"/>
  <c r="D14" i="5"/>
  <c r="E14" i="5" s="1"/>
  <c r="O13" i="5"/>
  <c r="O12" i="5"/>
  <c r="F14" i="5" l="1"/>
  <c r="G14" i="5" s="1"/>
  <c r="H14" i="5" s="1"/>
  <c r="I14" i="5" s="1"/>
  <c r="J14" i="5" s="1"/>
  <c r="K14" i="5" s="1"/>
  <c r="L14" i="5" s="1"/>
  <c r="M14" i="5" s="1"/>
  <c r="N14" i="5" s="1"/>
  <c r="O14" i="5"/>
  <c r="F15" i="5"/>
  <c r="G15" i="5" s="1"/>
  <c r="H15" i="5" s="1"/>
  <c r="I15" i="5" s="1"/>
  <c r="J15" i="5" s="1"/>
  <c r="K15" i="5" s="1"/>
  <c r="L15" i="5" s="1"/>
  <c r="M15" i="5" s="1"/>
  <c r="N15" i="5" s="1"/>
  <c r="O15" i="5" l="1"/>
  <c r="O11" i="5" l="1"/>
  <c r="O10" i="5"/>
  <c r="O8" i="5"/>
  <c r="O4" i="5"/>
  <c r="D9" i="5"/>
  <c r="E9" i="5"/>
  <c r="F9" i="5"/>
  <c r="G9" i="5"/>
  <c r="H9" i="5"/>
  <c r="I9" i="5"/>
  <c r="J9" i="5"/>
  <c r="K9" i="5"/>
  <c r="L9" i="5"/>
  <c r="M9" i="5"/>
  <c r="N9" i="5"/>
  <c r="C9" i="5"/>
  <c r="D6" i="5"/>
  <c r="E6" i="5"/>
  <c r="F6" i="5"/>
  <c r="G6" i="5"/>
  <c r="H6" i="5"/>
  <c r="I6" i="5"/>
  <c r="J6" i="5"/>
  <c r="K6" i="5"/>
  <c r="L6" i="5"/>
  <c r="M6" i="5"/>
  <c r="N6" i="5"/>
  <c r="C6" i="5"/>
  <c r="D5" i="5"/>
  <c r="D7" i="5" s="1"/>
  <c r="D19" i="5" s="1"/>
  <c r="E5" i="5"/>
  <c r="E7" i="5" s="1"/>
  <c r="E19" i="5" s="1"/>
  <c r="F5" i="5"/>
  <c r="F7" i="5" s="1"/>
  <c r="F19" i="5" s="1"/>
  <c r="G5" i="5"/>
  <c r="G7" i="5" s="1"/>
  <c r="G19" i="5" s="1"/>
  <c r="H5" i="5"/>
  <c r="H7" i="5" s="1"/>
  <c r="H19" i="5" s="1"/>
  <c r="I5" i="5"/>
  <c r="I7" i="5" s="1"/>
  <c r="I19" i="5" s="1"/>
  <c r="J5" i="5"/>
  <c r="J7" i="5" s="1"/>
  <c r="J19" i="5" s="1"/>
  <c r="K5" i="5"/>
  <c r="K7" i="5" s="1"/>
  <c r="K19" i="5" s="1"/>
  <c r="L5" i="5"/>
  <c r="L7" i="5" s="1"/>
  <c r="L19" i="5" s="1"/>
  <c r="M5" i="5"/>
  <c r="M7" i="5" s="1"/>
  <c r="M19" i="5" s="1"/>
  <c r="N5" i="5"/>
  <c r="N7" i="5" s="1"/>
  <c r="N19" i="5" s="1"/>
  <c r="C5" i="5"/>
  <c r="O7" i="5" l="1"/>
  <c r="O19" i="5" s="1"/>
  <c r="O5" i="5"/>
  <c r="O6" i="5"/>
  <c r="O9" i="5"/>
  <c r="C7" i="5"/>
  <c r="C19" i="5" s="1"/>
  <c r="H22" i="1" l="1"/>
  <c r="D21" i="1"/>
  <c r="E21" i="1"/>
  <c r="F21" i="1"/>
  <c r="G21" i="1"/>
  <c r="H21" i="1"/>
  <c r="I21" i="1"/>
  <c r="J7" i="1"/>
  <c r="J10" i="1"/>
  <c r="J11" i="1"/>
  <c r="J12" i="1"/>
  <c r="J13" i="1"/>
  <c r="J14" i="1"/>
  <c r="J15" i="1"/>
  <c r="J16" i="1"/>
  <c r="J17" i="1"/>
  <c r="J19" i="1"/>
  <c r="J20" i="1"/>
  <c r="J6" i="1"/>
  <c r="C20" i="1"/>
  <c r="C19" i="1"/>
  <c r="C21" i="1" s="1"/>
  <c r="C17" i="1"/>
  <c r="C16" i="1"/>
  <c r="C15" i="1"/>
  <c r="C14" i="1"/>
  <c r="C13" i="1"/>
  <c r="C12" i="1"/>
  <c r="C11" i="1"/>
  <c r="I9" i="1"/>
  <c r="I18" i="1" s="1"/>
  <c r="H9" i="1"/>
  <c r="H18" i="1" s="1"/>
  <c r="G9" i="1"/>
  <c r="G18" i="1" s="1"/>
  <c r="F9" i="1"/>
  <c r="F18" i="1" s="1"/>
  <c r="F22" i="1" s="1"/>
  <c r="E9" i="1"/>
  <c r="E18" i="1" s="1"/>
  <c r="J18" i="1" s="1"/>
  <c r="D9" i="1"/>
  <c r="D18" i="1" s="1"/>
  <c r="I8" i="1"/>
  <c r="H8" i="1"/>
  <c r="G8" i="1"/>
  <c r="G22" i="1" s="1"/>
  <c r="F8" i="1"/>
  <c r="E8" i="1"/>
  <c r="D8" i="1"/>
  <c r="D22" i="1" s="1"/>
  <c r="C7" i="1"/>
  <c r="C6" i="1"/>
  <c r="E22" i="1" l="1"/>
  <c r="I22" i="1"/>
  <c r="J9" i="1"/>
  <c r="C8" i="1"/>
  <c r="C9" i="1"/>
  <c r="C18" i="1" s="1"/>
  <c r="J8" i="1"/>
  <c r="C22" i="1" l="1"/>
</calcChain>
</file>

<file path=xl/sharedStrings.xml><?xml version="1.0" encoding="utf-8"?>
<sst xmlns="http://schemas.openxmlformats.org/spreadsheetml/2006/main" count="76" uniqueCount="64">
  <si>
    <t>პროგრამული კოდი</t>
  </si>
  <si>
    <t>დ ა ს ა ხ ე ლ ე ბ ა</t>
  </si>
  <si>
    <t>სულ</t>
  </si>
  <si>
    <t>მოსალოდნელი ხარჯი</t>
  </si>
  <si>
    <t>ივლისი</t>
  </si>
  <si>
    <t>აგვისტო</t>
  </si>
  <si>
    <t>სექტემბერი</t>
  </si>
  <si>
    <t>ოქტომბერი</t>
  </si>
  <si>
    <t>ნოემბერი</t>
  </si>
  <si>
    <t>დეკემბერი</t>
  </si>
  <si>
    <t>35 02 01</t>
  </si>
  <si>
    <t>სულ სახელმწიფო კომპენსაცია/სტიპენდია</t>
  </si>
  <si>
    <t>სულ საპენსიო პაკეტი</t>
  </si>
  <si>
    <t>35 02 02</t>
  </si>
  <si>
    <t>სოციალური პაკეტი</t>
  </si>
  <si>
    <t>მათ შორის:</t>
  </si>
  <si>
    <t>სოციალური პაკეტი (შშმპ, მარჩენლები, რეპრესირებულები და ა. შ)</t>
  </si>
  <si>
    <t>სოციალური პაკეტით მოსარგებლე სუბსიდიის მიმღებები</t>
  </si>
  <si>
    <t>სოციალური პაკეტით მოსარგებლე სახელმწიფო კომპენსაციის მიმღებები</t>
  </si>
  <si>
    <t>საყოფაცხოვრებო სუბსიდია</t>
  </si>
  <si>
    <t>რეგრესი</t>
  </si>
  <si>
    <t>რეინტეგრაცია</t>
  </si>
  <si>
    <t>ორსულობის, მშობიარობისა და ბავშვთა მოვლის, ასევე ახალშობილის შვილად აყვანის გამო შვებულების ხარჯები</t>
  </si>
  <si>
    <t>სულ სოციალური დახმარება</t>
  </si>
  <si>
    <t>35 02 03 10</t>
  </si>
  <si>
    <t>მინდობით აღზრდა</t>
  </si>
  <si>
    <t>გადაუდებელი მინდობით აღზრდა</t>
  </si>
  <si>
    <t>sapensio paketi</t>
  </si>
  <si>
    <t>ინფორმაცია სახელმწიფო გასაცემლების დეპარტამენტის მიერ ადმინისტრირებული გასაცემლების 2014 წლის სავარაუდო ხარჯების შესახებ</t>
  </si>
  <si>
    <t>მონეტიზაცია
(საყოფაცხოვრებო სუბსიდია)</t>
  </si>
  <si>
    <t>იანვარი</t>
  </si>
  <si>
    <t>თებერვალი</t>
  </si>
  <si>
    <t>მარტი</t>
  </si>
  <si>
    <t>აპრილი</t>
  </si>
  <si>
    <t>მაისი</t>
  </si>
  <si>
    <t>ივნისი</t>
  </si>
  <si>
    <t>სოციალური პაკეტის მაქსიმალური ხარჯი</t>
  </si>
  <si>
    <t>მკვეთრი შშმპ 10 ლარიანი მატება(25000 ბენეფიციარი)</t>
  </si>
  <si>
    <t>შშმ ბავშვების 60 ლარიანი ზრდა (9200 ბენეფციარი)</t>
  </si>
  <si>
    <t>ორსულობის, მშობიარობისა და ბავშვთა მოვლის, ასევე ახალშობილის შვილად აყვანის გამო შვებულების ხარჯები (2015 წლის მაქსიმალური ხარჯი)</t>
  </si>
  <si>
    <t>სულ სოციალური პაკეტი</t>
  </si>
  <si>
    <t>სულ 2016 წელი</t>
  </si>
  <si>
    <t>სოციალური პაკეტის ყოველთვიური ხარჯის დასათვლელათ საფუძვლად აღებულია 2015 წლის მაქსიმალური ხარჯი (2015 წლის თებერვალი) 16 900 000 ლარი</t>
  </si>
  <si>
    <t>მკვეთრად გამოხატული შშმ პირთა 10 ლარიანი მატება, 25 000 ბენეფიციარზე მატება შეადგენს 250 000 ლარს (25000*10=250000);</t>
  </si>
  <si>
    <t>შშმ ბავშვების გასაცემლის ოდენობის 60 ლარით ზრდა, 9 200 ბენეფიციარზე მატება შეადგენს 552 000 ლარს (9200*60=552000).</t>
  </si>
  <si>
    <t>შესანიშვნა</t>
  </si>
  <si>
    <t>სულ სოციალური პაკეტის მიმღებთა გასაცემლით უზრუნველყოფისათვის საჭირო თანხა შეადგენს 212 424 000 ლარს. ყოველთვიურად საშუალოდ 17 702 000 ლარი (17702000*12=212424000</t>
  </si>
  <si>
    <t>ყოველთვიური ხარჯის დასათვლელათ საფუძვლად აღებულია 2015 წლის ივლისის ხარჯი 560 000 ლარი</t>
  </si>
  <si>
    <t xml:space="preserve">ყოველთვიური ხარჯის დასათვლელათ საფუძვლად აღებულია 2015 წლის მაქსიმალური  ხარჯი 1 200 000 ლარი. </t>
  </si>
  <si>
    <t>ყოველთვიური ხარჯის დასათვლელათ საფუძვლად აღებულია 2015 წლის ივლისის ხარჯი 42 000 ლარი.</t>
  </si>
  <si>
    <t>საარსებო შემწეობა</t>
  </si>
  <si>
    <t>დევნილთა და ლტოლვილთა შემწეობა</t>
  </si>
  <si>
    <t xml:space="preserve">დემოგრაფიული (3-4 შვილი) </t>
  </si>
  <si>
    <t xml:space="preserve">დემოგრაფიული (1-2 შვილი მაღალმთიანი) </t>
  </si>
  <si>
    <t>ყოველთვიური ხარჯის დასათვლელათ საფუძვლად აღებულია 2015 წლის საშუალო ხარჯი 133 333 ლარი, რომელსაც დაემატება მოსალოდნელი მარჩენალის გარდაცვალების გამო 250 რეგრესის დანიშვნაზე მომართვისას 100 ლარიანი თანხა 25 000 ლარი.</t>
  </si>
  <si>
    <t xml:space="preserve"> რეგრესი </t>
  </si>
  <si>
    <t>,,სოციალური დახმარების შესახებ” საქართველოს მთავრობის 2006 წლის 28 ივლისის N145 დადგენილების შესაბამისად, საარსებო შემწეობის მისაღები ზღვრული ქულა 57 001–ის ნაცვლად განისაზღვრა 100001–ით, ხოლო ოჯახებს, რომელთაც მიენიჭება 100001–ზე ნაკლები სარეიტინგო ქულა ოჯახის თითოეულ 16 წლამდე ასაკის წევრზე დამატებით მიეცემა საარსებო შემწეობა 10 ლარის ოდენობით. აღნიშნულისა და ელექტროენერგიის სუბსიდირების, მეთოდოლოგიაში სავარაუდოდ გასატარებელი ცვლილებების  გათვალისწინებით სავარაუდოდ მოიმატებს საარსებო შემწეობის მიმღებ ბენეფიციართა რაოდენობა  და შესაბამისად გასაცემი თანხის ოდენობა</t>
  </si>
  <si>
    <t>მოქმედი კანონმდებლობის თანახმად, ოჯახის მიერ საარსებო შემწეობის არჩევა გამორიცხავს ამავდროულად დევნილთა შემწეობის გაცემას. ოჯახს უფლება აქვს აირჩიოს ერთ–ერთი გასაცემელი. ვინაიდან, დევნილთა შემწეობა თითოეულ წევრზე შეადგენს 45 ლარს, ის ოჯახები რომელთა შემადგენლობაში არის დევნილის სტატუსის მქონე წევრ(ებ)ი და რომლებიც სარეიტინგო ქულიდან გამომდინარე მოიპოვებენ ჯამურად ნაკლები ოდენობის საარსებო შემწეობის თანხის მიღების უფლებას ვიდრე დევნილთა შემწეობით არის განსაზღვრული სავარაუდოდ, აირჩევენ დევნილთა შემწეობას, რაც შესაბამისად გამოიწვევს დევნილთა შემწეობისთვის გასაცემი თანხის ოდენობის გაზრდას.</t>
  </si>
  <si>
    <t xml:space="preserve">გასაცემი თანხები მოყვანილია 2014 წლის 1 ივლისიდან 2015 წლის ივლისამდე გაცემული თანხების სტატისტიკურ მონაცემებზე დაყრდნობით (თვეში საშუალოდ 50 000 ლარის მატება). </t>
  </si>
  <si>
    <t>მაღალმთიანი რეგიონების განვითარების შესახებ საქართველოს კანონის გათვალისწინებით მაღალმთიან რეგიონებში თვეში სავარაუდოდ 500 ბავშვის დაბადების შემთხვევაში თვეში სავარაუდოდ 50 000 ლარის მატება ჯამში შეადგენს 3900000 ლარს</t>
  </si>
  <si>
    <t>,,საზღვარგარეთ გარდაცვლილ საქართველოს მოქალაქეთა საქართველოში გადმოსვენების ხარჯები</t>
  </si>
  <si>
    <t xml:space="preserve">ფაშიზმზე გამარჯვების 70 წლისთავისადმი </t>
  </si>
  <si>
    <t>საქონელი და მომსახურება -სოციალური აგენტების ხელფასი</t>
  </si>
  <si>
    <t>ყოველთვიური ხარჯის დასათვლელათ საფუძვლად აღებულია 2015 წლის 8 თვის ხარჯი 153825 ლარი., საშუალოდ თვეში 19000 ლარი</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</si>
</sst>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 ###.00"/>
    <numFmt numFmtId="165" formatCode="###\ ###\ ###"/>
  </numFmts>
  <fonts count="15" x14ac:knownFonts="1">
    <font>
      <sz val="11"/>
      <color theme="1"/>
      <name val="Calibri"/>
      <family val="2"/>
      <scheme val="minor"/>
    </font>
    <font>
      <sz val="11"/>
      <color rgb="FF000000"/>
      <name val="Calibri"/>
      <family val="2"/>
      <charset val="204"/>
    </font>
    <font>
      <b/>
      <sz val="10"/>
      <color rgb="FF000000"/>
      <name val="Calibri"/>
      <family val="2"/>
      <charset val="204"/>
    </font>
    <font>
      <b/>
      <sz val="9"/>
      <name val="AcadNusx"/>
    </font>
    <font>
      <b/>
      <sz val="8"/>
      <name val="AcadNusx"/>
    </font>
    <font>
      <b/>
      <sz val="10"/>
      <name val="AcadNusx"/>
    </font>
    <font>
      <b/>
      <sz val="11"/>
      <name val="AcadNusx"/>
    </font>
    <font>
      <i/>
      <sz val="9"/>
      <name val="AcadNusx"/>
    </font>
    <font>
      <sz val="10"/>
      <name val="AcadNusx"/>
    </font>
    <font>
      <sz val="9"/>
      <name val="AcadNusx"/>
    </font>
    <font>
      <b/>
      <sz val="11"/>
      <color theme="1"/>
      <name val="Calibri"/>
      <family val="2"/>
      <scheme val="minor"/>
    </font>
    <font>
      <b/>
      <sz val="9"/>
      <color rgb="FF000000"/>
      <name val="Calibri"/>
      <family val="2"/>
      <charset val="204"/>
    </font>
    <font>
      <sz val="11"/>
      <color theme="1"/>
      <name val="Sylfaen"/>
      <family val="1"/>
    </font>
    <font>
      <sz val="10"/>
      <color theme="1"/>
      <name val="Sylfaen"/>
      <family val="1"/>
    </font>
    <font>
      <b/>
      <sz val="9"/>
      <name val="Sylfaen"/>
      <family val="1"/>
    </font>
  </fonts>
  <fills count="6">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rgb="FF00B0F0"/>
        <bgColor indexed="64"/>
      </patternFill>
    </fill>
    <fill>
      <patternFill patternType="solid">
        <fgColor theme="0" tint="-0.3499862666707357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2">
    <xf numFmtId="0" fontId="0" fillId="0" borderId="0"/>
    <xf numFmtId="0" fontId="1" fillId="0" borderId="0"/>
  </cellStyleXfs>
  <cellXfs count="60">
    <xf numFmtId="0" fontId="0" fillId="0" borderId="0" xfId="0"/>
    <xf numFmtId="0" fontId="2" fillId="0" borderId="3" xfId="1" applyFont="1" applyFill="1" applyBorder="1" applyAlignment="1">
      <alignment horizontal="center" vertical="center" wrapText="1"/>
    </xf>
    <xf numFmtId="0" fontId="0" fillId="0" borderId="0" xfId="0" applyAlignment="1">
      <alignment horizontal="center" vertical="center"/>
    </xf>
    <xf numFmtId="0" fontId="4" fillId="0" borderId="5" xfId="0" applyFont="1" applyFill="1" applyBorder="1" applyAlignment="1">
      <alignment vertical="center"/>
    </xf>
    <xf numFmtId="164" fontId="4" fillId="0" borderId="5" xfId="0" applyNumberFormat="1" applyFont="1" applyFill="1" applyBorder="1" applyAlignment="1">
      <alignment horizontal="center" vertical="center"/>
    </xf>
    <xf numFmtId="164" fontId="5" fillId="0" borderId="2" xfId="0" applyNumberFormat="1" applyFont="1" applyFill="1" applyBorder="1" applyAlignment="1">
      <alignment horizontal="center" vertical="center"/>
    </xf>
    <xf numFmtId="0" fontId="6" fillId="2" borderId="5" xfId="0" applyFont="1" applyFill="1" applyBorder="1" applyAlignment="1">
      <alignment vertical="center"/>
    </xf>
    <xf numFmtId="164" fontId="5" fillId="2" borderId="2" xfId="0" applyNumberFormat="1" applyFont="1" applyFill="1" applyBorder="1" applyAlignment="1">
      <alignment horizontal="center" vertical="center"/>
    </xf>
    <xf numFmtId="0" fontId="3" fillId="3" borderId="5" xfId="0" applyFont="1" applyFill="1" applyBorder="1" applyAlignment="1">
      <alignment vertical="center"/>
    </xf>
    <xf numFmtId="164" fontId="5" fillId="3" borderId="2" xfId="0" applyNumberFormat="1" applyFont="1" applyFill="1" applyBorder="1" applyAlignment="1">
      <alignment horizontal="center" vertical="center"/>
    </xf>
    <xf numFmtId="0" fontId="7" fillId="0" borderId="5" xfId="0" applyFont="1" applyBorder="1" applyAlignment="1">
      <alignment horizontal="center" vertical="center"/>
    </xf>
    <xf numFmtId="4" fontId="8" fillId="0" borderId="2" xfId="0" applyNumberFormat="1" applyFont="1" applyFill="1" applyBorder="1" applyAlignment="1">
      <alignment horizontal="center" vertical="center"/>
    </xf>
    <xf numFmtId="4" fontId="8" fillId="0" borderId="5" xfId="0" applyNumberFormat="1" applyFont="1" applyFill="1" applyBorder="1" applyAlignment="1">
      <alignment horizontal="center" vertical="center"/>
    </xf>
    <xf numFmtId="2" fontId="8" fillId="0" borderId="2" xfId="0" applyNumberFormat="1" applyFont="1" applyFill="1" applyBorder="1" applyAlignment="1">
      <alignment horizontal="center" vertical="center"/>
    </xf>
    <xf numFmtId="0" fontId="9" fillId="0" borderId="5" xfId="0" applyFont="1" applyBorder="1" applyAlignment="1">
      <alignment horizontal="left" vertical="center" wrapText="1"/>
    </xf>
    <xf numFmtId="0" fontId="9" fillId="0" borderId="5" xfId="0" applyFont="1" applyBorder="1" applyAlignment="1">
      <alignment vertical="center" wrapText="1"/>
    </xf>
    <xf numFmtId="0" fontId="3" fillId="3" borderId="5" xfId="0" applyFont="1" applyFill="1" applyBorder="1" applyAlignment="1">
      <alignment vertical="center" wrapText="1"/>
    </xf>
    <xf numFmtId="164" fontId="4" fillId="3" borderId="5" xfId="0" applyNumberFormat="1" applyFont="1" applyFill="1" applyBorder="1" applyAlignment="1">
      <alignment horizontal="center" vertical="center"/>
    </xf>
    <xf numFmtId="0" fontId="3" fillId="3" borderId="5" xfId="0" applyFont="1" applyFill="1" applyBorder="1" applyAlignment="1">
      <alignment horizontal="left" vertical="center"/>
    </xf>
    <xf numFmtId="0" fontId="3" fillId="0" borderId="5" xfId="0" applyFont="1" applyFill="1" applyBorder="1" applyAlignment="1">
      <alignment vertical="center"/>
    </xf>
    <xf numFmtId="0" fontId="3" fillId="0" borderId="5" xfId="0" applyFont="1" applyFill="1" applyBorder="1" applyAlignment="1">
      <alignment horizontal="left" vertical="center"/>
    </xf>
    <xf numFmtId="164" fontId="0" fillId="0" borderId="0" xfId="0" applyNumberFormat="1" applyAlignment="1">
      <alignment horizontal="center" vertical="center"/>
    </xf>
    <xf numFmtId="0" fontId="10" fillId="2" borderId="2" xfId="0" applyFont="1" applyFill="1" applyBorder="1"/>
    <xf numFmtId="164" fontId="10" fillId="2" borderId="2" xfId="0" applyNumberFormat="1" applyFont="1" applyFill="1" applyBorder="1"/>
    <xf numFmtId="0" fontId="10" fillId="4" borderId="2" xfId="0" applyFont="1" applyFill="1" applyBorder="1"/>
    <xf numFmtId="164" fontId="10" fillId="4" borderId="2" xfId="0" applyNumberFormat="1" applyFont="1" applyFill="1" applyBorder="1"/>
    <xf numFmtId="2" fontId="0" fillId="0" borderId="0" xfId="0" applyNumberFormat="1" applyAlignment="1">
      <alignment horizontal="center" vertical="center"/>
    </xf>
    <xf numFmtId="0" fontId="2" fillId="0" borderId="7" xfId="1" applyFont="1" applyFill="1" applyBorder="1" applyAlignment="1">
      <alignment horizontal="center" vertical="center" wrapText="1"/>
    </xf>
    <xf numFmtId="0" fontId="2" fillId="0" borderId="10"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3" fillId="0" borderId="2" xfId="0" applyFont="1" applyBorder="1" applyAlignment="1">
      <alignment horizontal="center" vertical="center" textRotation="90"/>
    </xf>
    <xf numFmtId="0" fontId="3" fillId="0" borderId="4" xfId="0" applyFont="1" applyBorder="1" applyAlignment="1">
      <alignment horizontal="center" vertical="center" textRotation="90"/>
    </xf>
    <xf numFmtId="0" fontId="3" fillId="0" borderId="6" xfId="0" applyFont="1" applyBorder="1" applyAlignment="1">
      <alignment horizontal="center" vertical="center" textRotation="90"/>
    </xf>
    <xf numFmtId="0" fontId="3" fillId="0" borderId="7" xfId="0" applyFont="1" applyBorder="1" applyAlignment="1">
      <alignment horizontal="center" vertical="center" textRotation="90"/>
    </xf>
    <xf numFmtId="2" fontId="2"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11" fillId="0" borderId="1" xfId="1" applyFont="1" applyFill="1" applyBorder="1" applyAlignment="1">
      <alignment horizontal="center" vertical="center" wrapText="1"/>
    </xf>
    <xf numFmtId="0" fontId="11" fillId="0" borderId="8" xfId="1" applyFont="1" applyFill="1" applyBorder="1" applyAlignment="1">
      <alignment horizontal="center" vertical="center" wrapText="1"/>
    </xf>
    <xf numFmtId="2" fontId="11" fillId="0" borderId="2" xfId="1" applyNumberFormat="1" applyFont="1" applyFill="1" applyBorder="1" applyAlignment="1">
      <alignment horizontal="center" vertical="center"/>
    </xf>
    <xf numFmtId="0" fontId="11" fillId="0" borderId="3" xfId="1" applyFont="1" applyFill="1" applyBorder="1" applyAlignment="1">
      <alignment horizontal="center" vertical="center" wrapText="1"/>
    </xf>
    <xf numFmtId="0" fontId="11" fillId="0" borderId="9" xfId="1" applyFont="1" applyFill="1" applyBorder="1" applyAlignment="1">
      <alignment horizontal="center" vertical="center" wrapText="1"/>
    </xf>
    <xf numFmtId="0" fontId="3" fillId="3" borderId="5" xfId="0" applyFont="1" applyFill="1" applyBorder="1" applyAlignment="1">
      <alignment horizontal="left" vertical="center" wrapText="1"/>
    </xf>
    <xf numFmtId="0" fontId="3" fillId="5" borderId="5" xfId="0" applyFont="1" applyFill="1" applyBorder="1" applyAlignment="1">
      <alignment horizontal="left" vertical="center" wrapText="1"/>
    </xf>
    <xf numFmtId="164" fontId="3" fillId="5" borderId="2" xfId="0" applyNumberFormat="1" applyFont="1" applyFill="1" applyBorder="1" applyAlignment="1">
      <alignment horizontal="center" vertical="center"/>
    </xf>
    <xf numFmtId="2" fontId="11" fillId="0" borderId="5" xfId="1" applyNumberFormat="1" applyFont="1" applyFill="1" applyBorder="1" applyAlignment="1">
      <alignment horizontal="center" vertical="center"/>
    </xf>
    <xf numFmtId="0" fontId="2" fillId="0" borderId="12" xfId="1" applyFont="1" applyFill="1" applyBorder="1" applyAlignment="1">
      <alignment horizontal="center" vertical="center" wrapText="1"/>
    </xf>
    <xf numFmtId="164" fontId="5" fillId="3" borderId="5" xfId="0" applyNumberFormat="1" applyFont="1" applyFill="1" applyBorder="1" applyAlignment="1">
      <alignment horizontal="center" vertical="center"/>
    </xf>
    <xf numFmtId="165" fontId="5" fillId="3" borderId="5" xfId="0" applyNumberFormat="1"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13" fillId="0" borderId="2" xfId="0" applyFont="1" applyBorder="1" applyAlignment="1">
      <alignment wrapText="1"/>
    </xf>
    <xf numFmtId="0" fontId="12" fillId="0" borderId="2" xfId="0" applyFont="1" applyBorder="1" applyAlignment="1">
      <alignment vertical="center" wrapText="1"/>
    </xf>
    <xf numFmtId="164" fontId="8" fillId="0" borderId="2" xfId="0" applyNumberFormat="1" applyFont="1" applyFill="1" applyBorder="1" applyAlignment="1">
      <alignment horizontal="center" vertical="center"/>
    </xf>
    <xf numFmtId="165" fontId="8" fillId="0" borderId="5" xfId="0" applyNumberFormat="1" applyFont="1" applyFill="1" applyBorder="1" applyAlignment="1">
      <alignment horizontal="center" vertical="center"/>
    </xf>
    <xf numFmtId="0" fontId="13" fillId="0" borderId="2" xfId="0" applyFont="1" applyBorder="1" applyAlignment="1">
      <alignment vertical="center" wrapText="1"/>
    </xf>
    <xf numFmtId="0" fontId="13" fillId="0" borderId="2" xfId="0" applyFont="1" applyBorder="1" applyAlignment="1">
      <alignment horizontal="justify" vertical="center"/>
    </xf>
    <xf numFmtId="0" fontId="9" fillId="0" borderId="5" xfId="0" applyFont="1" applyFill="1" applyBorder="1" applyAlignment="1">
      <alignment vertical="center" wrapText="1"/>
    </xf>
    <xf numFmtId="0" fontId="14" fillId="3" borderId="2" xfId="0" applyFont="1" applyFill="1" applyBorder="1" applyAlignment="1">
      <alignment horizontal="left" vertical="center"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19"/>
  <sheetViews>
    <sheetView tabSelected="1" topLeftCell="A16" zoomScale="87" zoomScaleNormal="87" workbookViewId="0">
      <selection activeCell="B24" sqref="B24"/>
    </sheetView>
  </sheetViews>
  <sheetFormatPr defaultRowHeight="15" x14ac:dyDescent="0.25"/>
  <cols>
    <col min="1" max="1" width="7.28515625" customWidth="1"/>
    <col min="2" max="2" width="32.42578125" customWidth="1"/>
    <col min="3" max="3" width="16.140625" customWidth="1"/>
    <col min="4" max="4" width="14.42578125" customWidth="1"/>
    <col min="5" max="5" width="15.140625" customWidth="1"/>
    <col min="6" max="7" width="15.85546875" customWidth="1"/>
    <col min="8" max="8" width="16.140625" customWidth="1"/>
    <col min="9" max="9" width="16.42578125" bestFit="1" customWidth="1"/>
    <col min="10" max="10" width="16" bestFit="1" customWidth="1"/>
    <col min="11" max="12" width="16.5703125" bestFit="1" customWidth="1"/>
    <col min="13" max="13" width="16.42578125" bestFit="1" customWidth="1"/>
    <col min="14" max="14" width="16.5703125" bestFit="1" customWidth="1"/>
    <col min="15" max="15" width="17.85546875" customWidth="1"/>
    <col min="16" max="16" width="54" customWidth="1"/>
  </cols>
  <sheetData>
    <row r="2" spans="1:16" ht="15" customHeight="1" x14ac:dyDescent="0.25">
      <c r="A2" s="37" t="s">
        <v>0</v>
      </c>
      <c r="B2" s="38" t="s">
        <v>1</v>
      </c>
      <c r="C2" s="39" t="s">
        <v>3</v>
      </c>
      <c r="D2" s="39"/>
      <c r="E2" s="39"/>
      <c r="F2" s="39"/>
      <c r="G2" s="39"/>
      <c r="H2" s="39"/>
      <c r="I2" s="39"/>
      <c r="J2" s="39"/>
      <c r="K2" s="39"/>
      <c r="L2" s="39"/>
      <c r="M2" s="39"/>
      <c r="N2" s="39"/>
      <c r="O2" s="45"/>
      <c r="P2" s="50" t="s">
        <v>45</v>
      </c>
    </row>
    <row r="3" spans="1:16" ht="36" customHeight="1" x14ac:dyDescent="0.25">
      <c r="A3" s="40"/>
      <c r="B3" s="41"/>
      <c r="C3" s="27" t="s">
        <v>30</v>
      </c>
      <c r="D3" s="27" t="s">
        <v>31</v>
      </c>
      <c r="E3" s="27" t="s">
        <v>32</v>
      </c>
      <c r="F3" s="27" t="s">
        <v>33</v>
      </c>
      <c r="G3" s="27" t="s">
        <v>34</v>
      </c>
      <c r="H3" s="27" t="s">
        <v>35</v>
      </c>
      <c r="I3" s="28" t="s">
        <v>4</v>
      </c>
      <c r="J3" s="29" t="s">
        <v>5</v>
      </c>
      <c r="K3" s="29" t="s">
        <v>6</v>
      </c>
      <c r="L3" s="29" t="s">
        <v>7</v>
      </c>
      <c r="M3" s="29" t="s">
        <v>8</v>
      </c>
      <c r="N3" s="29" t="s">
        <v>9</v>
      </c>
      <c r="O3" s="46" t="s">
        <v>41</v>
      </c>
      <c r="P3" s="51"/>
    </row>
    <row r="4" spans="1:16" s="2" customFormat="1" ht="61.5" customHeight="1" x14ac:dyDescent="0.25">
      <c r="A4" s="30" t="s">
        <v>13</v>
      </c>
      <c r="B4" s="58" t="s">
        <v>36</v>
      </c>
      <c r="C4" s="54">
        <v>16900000</v>
      </c>
      <c r="D4" s="54">
        <v>16900000</v>
      </c>
      <c r="E4" s="54">
        <v>16900000</v>
      </c>
      <c r="F4" s="54">
        <v>16900000</v>
      </c>
      <c r="G4" s="54">
        <v>16900000</v>
      </c>
      <c r="H4" s="54">
        <v>16900000</v>
      </c>
      <c r="I4" s="54">
        <v>16900000</v>
      </c>
      <c r="J4" s="54">
        <v>16900000</v>
      </c>
      <c r="K4" s="54">
        <v>16900000</v>
      </c>
      <c r="L4" s="54">
        <v>16900000</v>
      </c>
      <c r="M4" s="54">
        <v>16900000</v>
      </c>
      <c r="N4" s="54">
        <v>16900000</v>
      </c>
      <c r="O4" s="55">
        <f t="shared" ref="O4:O6" si="0">SUM(C4:N4)</f>
        <v>202800000</v>
      </c>
      <c r="P4" s="56" t="s">
        <v>42</v>
      </c>
    </row>
    <row r="5" spans="1:16" s="2" customFormat="1" ht="48.75" customHeight="1" x14ac:dyDescent="0.25">
      <c r="A5" s="30"/>
      <c r="B5" s="58" t="s">
        <v>37</v>
      </c>
      <c r="C5" s="54">
        <f>25000*10</f>
        <v>250000</v>
      </c>
      <c r="D5" s="54">
        <f t="shared" ref="D5:N5" si="1">25000*10</f>
        <v>250000</v>
      </c>
      <c r="E5" s="54">
        <f t="shared" si="1"/>
        <v>250000</v>
      </c>
      <c r="F5" s="54">
        <f t="shared" si="1"/>
        <v>250000</v>
      </c>
      <c r="G5" s="54">
        <f t="shared" si="1"/>
        <v>250000</v>
      </c>
      <c r="H5" s="54">
        <f t="shared" si="1"/>
        <v>250000</v>
      </c>
      <c r="I5" s="54">
        <f t="shared" si="1"/>
        <v>250000</v>
      </c>
      <c r="J5" s="54">
        <f t="shared" si="1"/>
        <v>250000</v>
      </c>
      <c r="K5" s="54">
        <f t="shared" si="1"/>
        <v>250000</v>
      </c>
      <c r="L5" s="54">
        <f t="shared" si="1"/>
        <v>250000</v>
      </c>
      <c r="M5" s="54">
        <f t="shared" si="1"/>
        <v>250000</v>
      </c>
      <c r="N5" s="54">
        <f t="shared" si="1"/>
        <v>250000</v>
      </c>
      <c r="O5" s="55">
        <f t="shared" si="0"/>
        <v>3000000</v>
      </c>
      <c r="P5" s="56" t="s">
        <v>43</v>
      </c>
    </row>
    <row r="6" spans="1:16" s="2" customFormat="1" ht="48" customHeight="1" x14ac:dyDescent="0.25">
      <c r="A6" s="30"/>
      <c r="B6" s="58" t="s">
        <v>38</v>
      </c>
      <c r="C6" s="54">
        <f>9200*60</f>
        <v>552000</v>
      </c>
      <c r="D6" s="54">
        <f t="shared" ref="D6:N6" si="2">9200*60</f>
        <v>552000</v>
      </c>
      <c r="E6" s="54">
        <f t="shared" si="2"/>
        <v>552000</v>
      </c>
      <c r="F6" s="54">
        <f t="shared" si="2"/>
        <v>552000</v>
      </c>
      <c r="G6" s="54">
        <f t="shared" si="2"/>
        <v>552000</v>
      </c>
      <c r="H6" s="54">
        <f t="shared" si="2"/>
        <v>552000</v>
      </c>
      <c r="I6" s="54">
        <f t="shared" si="2"/>
        <v>552000</v>
      </c>
      <c r="J6" s="54">
        <f t="shared" si="2"/>
        <v>552000</v>
      </c>
      <c r="K6" s="54">
        <f t="shared" si="2"/>
        <v>552000</v>
      </c>
      <c r="L6" s="54">
        <f t="shared" si="2"/>
        <v>552000</v>
      </c>
      <c r="M6" s="54">
        <f t="shared" si="2"/>
        <v>552000</v>
      </c>
      <c r="N6" s="54">
        <f t="shared" si="2"/>
        <v>552000</v>
      </c>
      <c r="O6" s="55">
        <f t="shared" si="0"/>
        <v>6624000</v>
      </c>
      <c r="P6" s="56" t="s">
        <v>44</v>
      </c>
    </row>
    <row r="7" spans="1:16" s="2" customFormat="1" ht="60" customHeight="1" x14ac:dyDescent="0.25">
      <c r="A7" s="30"/>
      <c r="B7" s="8" t="s">
        <v>40</v>
      </c>
      <c r="C7" s="9">
        <f t="shared" ref="C7:N7" si="3">SUM(C4:C6)</f>
        <v>17702000</v>
      </c>
      <c r="D7" s="9">
        <f t="shared" si="3"/>
        <v>17702000</v>
      </c>
      <c r="E7" s="9">
        <f t="shared" si="3"/>
        <v>17702000</v>
      </c>
      <c r="F7" s="9">
        <f t="shared" si="3"/>
        <v>17702000</v>
      </c>
      <c r="G7" s="9">
        <f t="shared" si="3"/>
        <v>17702000</v>
      </c>
      <c r="H7" s="9">
        <f t="shared" si="3"/>
        <v>17702000</v>
      </c>
      <c r="I7" s="9">
        <f t="shared" si="3"/>
        <v>17702000</v>
      </c>
      <c r="J7" s="9">
        <f t="shared" si="3"/>
        <v>17702000</v>
      </c>
      <c r="K7" s="9">
        <f t="shared" si="3"/>
        <v>17702000</v>
      </c>
      <c r="L7" s="9">
        <f t="shared" si="3"/>
        <v>17702000</v>
      </c>
      <c r="M7" s="9">
        <f t="shared" si="3"/>
        <v>17702000</v>
      </c>
      <c r="N7" s="9">
        <f t="shared" si="3"/>
        <v>17702000</v>
      </c>
      <c r="O7" s="47">
        <f>SUM(O4:O6)</f>
        <v>212424000</v>
      </c>
      <c r="P7" s="56" t="s">
        <v>46</v>
      </c>
    </row>
    <row r="8" spans="1:16" s="2" customFormat="1" ht="37.5" customHeight="1" x14ac:dyDescent="0.25">
      <c r="A8" s="30"/>
      <c r="B8" s="16" t="s">
        <v>29</v>
      </c>
      <c r="C8" s="9">
        <v>560000</v>
      </c>
      <c r="D8" s="9">
        <v>560000</v>
      </c>
      <c r="E8" s="9">
        <v>560000</v>
      </c>
      <c r="F8" s="9">
        <v>560000</v>
      </c>
      <c r="G8" s="9">
        <v>560000</v>
      </c>
      <c r="H8" s="9">
        <v>560000</v>
      </c>
      <c r="I8" s="9">
        <v>560000</v>
      </c>
      <c r="J8" s="9">
        <v>560000</v>
      </c>
      <c r="K8" s="9">
        <v>560000</v>
      </c>
      <c r="L8" s="9">
        <v>560000</v>
      </c>
      <c r="M8" s="9">
        <v>560000</v>
      </c>
      <c r="N8" s="9">
        <v>560000</v>
      </c>
      <c r="O8" s="48">
        <f t="shared" ref="O8:O11" si="4">SUM(C8:N8)</f>
        <v>6720000</v>
      </c>
      <c r="P8" s="56" t="s">
        <v>47</v>
      </c>
    </row>
    <row r="9" spans="1:16" s="2" customFormat="1" ht="79.5" customHeight="1" x14ac:dyDescent="0.25">
      <c r="A9" s="30"/>
      <c r="B9" s="42" t="s">
        <v>55</v>
      </c>
      <c r="C9" s="9">
        <f>1900000/12</f>
        <v>158333.33333333334</v>
      </c>
      <c r="D9" s="9">
        <f t="shared" ref="D9:N9" si="5">1900000/12</f>
        <v>158333.33333333334</v>
      </c>
      <c r="E9" s="9">
        <f t="shared" si="5"/>
        <v>158333.33333333334</v>
      </c>
      <c r="F9" s="9">
        <f t="shared" si="5"/>
        <v>158333.33333333334</v>
      </c>
      <c r="G9" s="9">
        <f t="shared" si="5"/>
        <v>158333.33333333334</v>
      </c>
      <c r="H9" s="9">
        <f t="shared" si="5"/>
        <v>158333.33333333334</v>
      </c>
      <c r="I9" s="9">
        <f t="shared" si="5"/>
        <v>158333.33333333334</v>
      </c>
      <c r="J9" s="9">
        <f t="shared" si="5"/>
        <v>158333.33333333334</v>
      </c>
      <c r="K9" s="9">
        <f t="shared" si="5"/>
        <v>158333.33333333334</v>
      </c>
      <c r="L9" s="9">
        <f t="shared" si="5"/>
        <v>158333.33333333334</v>
      </c>
      <c r="M9" s="9">
        <f t="shared" si="5"/>
        <v>158333.33333333334</v>
      </c>
      <c r="N9" s="9">
        <f t="shared" si="5"/>
        <v>158333.33333333334</v>
      </c>
      <c r="O9" s="48">
        <f t="shared" si="4"/>
        <v>1899999.9999999998</v>
      </c>
      <c r="P9" s="56" t="s">
        <v>54</v>
      </c>
    </row>
    <row r="10" spans="1:16" s="2" customFormat="1" ht="37.5" customHeight="1" x14ac:dyDescent="0.25">
      <c r="A10" s="30"/>
      <c r="B10" s="18" t="s">
        <v>21</v>
      </c>
      <c r="C10" s="9">
        <v>42000</v>
      </c>
      <c r="D10" s="9">
        <v>42000</v>
      </c>
      <c r="E10" s="9">
        <v>42000</v>
      </c>
      <c r="F10" s="9">
        <v>42000</v>
      </c>
      <c r="G10" s="9">
        <v>42000</v>
      </c>
      <c r="H10" s="9">
        <v>42000</v>
      </c>
      <c r="I10" s="9">
        <v>42000</v>
      </c>
      <c r="J10" s="9">
        <v>42000</v>
      </c>
      <c r="K10" s="9">
        <v>42000</v>
      </c>
      <c r="L10" s="9">
        <v>42000</v>
      </c>
      <c r="M10" s="9">
        <v>42000</v>
      </c>
      <c r="N10" s="9">
        <v>42000</v>
      </c>
      <c r="O10" s="48">
        <f t="shared" si="4"/>
        <v>504000</v>
      </c>
      <c r="P10" s="56" t="s">
        <v>49</v>
      </c>
    </row>
    <row r="11" spans="1:16" s="2" customFormat="1" ht="56.25" customHeight="1" x14ac:dyDescent="0.25">
      <c r="A11" s="30"/>
      <c r="B11" s="16" t="s">
        <v>39</v>
      </c>
      <c r="C11" s="9">
        <v>1200000</v>
      </c>
      <c r="D11" s="9">
        <v>1200000</v>
      </c>
      <c r="E11" s="9">
        <v>1200000</v>
      </c>
      <c r="F11" s="9">
        <v>1200000</v>
      </c>
      <c r="G11" s="9">
        <v>1200000</v>
      </c>
      <c r="H11" s="9">
        <v>1200000</v>
      </c>
      <c r="I11" s="9">
        <v>1200000</v>
      </c>
      <c r="J11" s="9">
        <v>1200000</v>
      </c>
      <c r="K11" s="9">
        <v>1200000</v>
      </c>
      <c r="L11" s="9">
        <v>1200000</v>
      </c>
      <c r="M11" s="9">
        <v>1200000</v>
      </c>
      <c r="N11" s="9">
        <v>1200000</v>
      </c>
      <c r="O11" s="48">
        <f t="shared" si="4"/>
        <v>14400000</v>
      </c>
      <c r="P11" s="56" t="s">
        <v>48</v>
      </c>
    </row>
    <row r="12" spans="1:16" s="2" customFormat="1" ht="186" customHeight="1" x14ac:dyDescent="0.3">
      <c r="A12" s="30"/>
      <c r="B12" s="16" t="s">
        <v>50</v>
      </c>
      <c r="C12" s="9">
        <v>25000000</v>
      </c>
      <c r="D12" s="9">
        <v>25000000</v>
      </c>
      <c r="E12" s="9">
        <v>25000000</v>
      </c>
      <c r="F12" s="9">
        <v>25000000</v>
      </c>
      <c r="G12" s="9">
        <v>25000000</v>
      </c>
      <c r="H12" s="9">
        <v>25000000</v>
      </c>
      <c r="I12" s="9">
        <v>25000000</v>
      </c>
      <c r="J12" s="9">
        <v>25000000</v>
      </c>
      <c r="K12" s="9">
        <v>25000000</v>
      </c>
      <c r="L12" s="9">
        <v>25000000</v>
      </c>
      <c r="M12" s="9">
        <v>25000000</v>
      </c>
      <c r="N12" s="9">
        <v>25000000</v>
      </c>
      <c r="O12" s="48">
        <f>SUM(C12:N12)</f>
        <v>300000000</v>
      </c>
      <c r="P12" s="52" t="s">
        <v>56</v>
      </c>
    </row>
    <row r="13" spans="1:16" s="2" customFormat="1" ht="189.75" customHeight="1" x14ac:dyDescent="0.3">
      <c r="A13" s="30"/>
      <c r="B13" s="16" t="s">
        <v>51</v>
      </c>
      <c r="C13" s="9">
        <v>11000000</v>
      </c>
      <c r="D13" s="9">
        <v>11000000</v>
      </c>
      <c r="E13" s="9">
        <v>11000000</v>
      </c>
      <c r="F13" s="9">
        <v>11000000</v>
      </c>
      <c r="G13" s="9">
        <v>11000000</v>
      </c>
      <c r="H13" s="9">
        <v>11000000</v>
      </c>
      <c r="I13" s="9">
        <v>11000000</v>
      </c>
      <c r="J13" s="9">
        <v>11000000</v>
      </c>
      <c r="K13" s="9">
        <v>11000000</v>
      </c>
      <c r="L13" s="9">
        <v>11000000</v>
      </c>
      <c r="M13" s="9">
        <v>11000000</v>
      </c>
      <c r="N13" s="9">
        <v>11000000</v>
      </c>
      <c r="O13" s="48">
        <f>SUM(C13:N13)</f>
        <v>132000000</v>
      </c>
      <c r="P13" s="52" t="s">
        <v>57</v>
      </c>
    </row>
    <row r="14" spans="1:16" s="2" customFormat="1" ht="67.5" customHeight="1" x14ac:dyDescent="0.25">
      <c r="A14" s="30"/>
      <c r="B14" s="16" t="s">
        <v>52</v>
      </c>
      <c r="C14" s="9">
        <v>878000</v>
      </c>
      <c r="D14" s="9">
        <f t="shared" ref="D14:N15" si="6">C14+50000</f>
        <v>928000</v>
      </c>
      <c r="E14" s="9">
        <f t="shared" si="6"/>
        <v>978000</v>
      </c>
      <c r="F14" s="9">
        <f t="shared" si="6"/>
        <v>1028000</v>
      </c>
      <c r="G14" s="9">
        <f t="shared" si="6"/>
        <v>1078000</v>
      </c>
      <c r="H14" s="9">
        <f t="shared" si="6"/>
        <v>1128000</v>
      </c>
      <c r="I14" s="9">
        <f t="shared" si="6"/>
        <v>1178000</v>
      </c>
      <c r="J14" s="9">
        <f t="shared" si="6"/>
        <v>1228000</v>
      </c>
      <c r="K14" s="9">
        <f t="shared" si="6"/>
        <v>1278000</v>
      </c>
      <c r="L14" s="9">
        <f t="shared" si="6"/>
        <v>1328000</v>
      </c>
      <c r="M14" s="9">
        <f t="shared" si="6"/>
        <v>1378000</v>
      </c>
      <c r="N14" s="9">
        <f t="shared" si="6"/>
        <v>1428000</v>
      </c>
      <c r="O14" s="47">
        <f t="shared" ref="O14:O18" si="7">SUM(C14:N14)</f>
        <v>13836000</v>
      </c>
      <c r="P14" s="57" t="s">
        <v>58</v>
      </c>
    </row>
    <row r="15" spans="1:16" s="2" customFormat="1" ht="78" customHeight="1" x14ac:dyDescent="0.25">
      <c r="A15" s="30"/>
      <c r="B15" s="16" t="s">
        <v>53</v>
      </c>
      <c r="C15" s="9">
        <v>50000</v>
      </c>
      <c r="D15" s="9">
        <f t="shared" si="6"/>
        <v>100000</v>
      </c>
      <c r="E15" s="9">
        <f t="shared" si="6"/>
        <v>150000</v>
      </c>
      <c r="F15" s="9">
        <f t="shared" si="6"/>
        <v>200000</v>
      </c>
      <c r="G15" s="9">
        <f t="shared" si="6"/>
        <v>250000</v>
      </c>
      <c r="H15" s="9">
        <f t="shared" si="6"/>
        <v>300000</v>
      </c>
      <c r="I15" s="9">
        <f t="shared" si="6"/>
        <v>350000</v>
      </c>
      <c r="J15" s="9">
        <f t="shared" si="6"/>
        <v>400000</v>
      </c>
      <c r="K15" s="9">
        <f t="shared" si="6"/>
        <v>450000</v>
      </c>
      <c r="L15" s="9">
        <f t="shared" si="6"/>
        <v>500000</v>
      </c>
      <c r="M15" s="9">
        <f t="shared" si="6"/>
        <v>550000</v>
      </c>
      <c r="N15" s="9">
        <f t="shared" si="6"/>
        <v>600000</v>
      </c>
      <c r="O15" s="47">
        <f t="shared" si="7"/>
        <v>3900000</v>
      </c>
      <c r="P15" s="57" t="s">
        <v>59</v>
      </c>
    </row>
    <row r="16" spans="1:16" s="2" customFormat="1" ht="53.25" customHeight="1" x14ac:dyDescent="0.25">
      <c r="A16" s="30"/>
      <c r="B16" s="59" t="s">
        <v>60</v>
      </c>
      <c r="C16" s="9">
        <v>19000</v>
      </c>
      <c r="D16" s="9">
        <v>19000</v>
      </c>
      <c r="E16" s="9">
        <v>19000</v>
      </c>
      <c r="F16" s="9">
        <v>19000</v>
      </c>
      <c r="G16" s="9">
        <v>19000</v>
      </c>
      <c r="H16" s="9">
        <v>19000</v>
      </c>
      <c r="I16" s="9">
        <v>19000</v>
      </c>
      <c r="J16" s="9">
        <v>19000</v>
      </c>
      <c r="K16" s="9">
        <v>19000</v>
      </c>
      <c r="L16" s="9">
        <v>19000</v>
      </c>
      <c r="M16" s="9">
        <v>19000</v>
      </c>
      <c r="N16" s="9">
        <v>19000</v>
      </c>
      <c r="O16" s="47">
        <f t="shared" si="7"/>
        <v>228000</v>
      </c>
      <c r="P16" s="56" t="s">
        <v>63</v>
      </c>
    </row>
    <row r="17" spans="1:17" s="2" customFormat="1" ht="59.25" customHeight="1" x14ac:dyDescent="0.25">
      <c r="A17" s="30"/>
      <c r="B17" s="59" t="s">
        <v>61</v>
      </c>
      <c r="C17" s="9"/>
      <c r="D17" s="9"/>
      <c r="E17" s="9"/>
      <c r="F17" s="9"/>
      <c r="G17" s="9">
        <v>1311000</v>
      </c>
      <c r="H17" s="9"/>
      <c r="I17" s="9"/>
      <c r="J17" s="9"/>
      <c r="K17" s="9"/>
      <c r="L17" s="9"/>
      <c r="M17" s="9"/>
      <c r="N17" s="9"/>
      <c r="O17" s="47">
        <f t="shared" si="7"/>
        <v>1311000</v>
      </c>
      <c r="P17" s="53"/>
    </row>
    <row r="18" spans="1:17" s="2" customFormat="1" ht="59.25" customHeight="1" x14ac:dyDescent="0.25">
      <c r="A18" s="30"/>
      <c r="B18" s="59" t="s">
        <v>62</v>
      </c>
      <c r="C18" s="9">
        <v>350000</v>
      </c>
      <c r="D18" s="9">
        <v>350000</v>
      </c>
      <c r="E18" s="9">
        <v>350000</v>
      </c>
      <c r="F18" s="9">
        <v>350000</v>
      </c>
      <c r="G18" s="9">
        <v>350000</v>
      </c>
      <c r="H18" s="9">
        <v>350000</v>
      </c>
      <c r="I18" s="9">
        <v>350000</v>
      </c>
      <c r="J18" s="9">
        <v>350000</v>
      </c>
      <c r="K18" s="9">
        <v>350000</v>
      </c>
      <c r="L18" s="9">
        <v>350000</v>
      </c>
      <c r="M18" s="9">
        <v>350000</v>
      </c>
      <c r="N18" s="9">
        <v>350000</v>
      </c>
      <c r="O18" s="47">
        <f t="shared" si="7"/>
        <v>4200000</v>
      </c>
      <c r="P18" s="53"/>
    </row>
    <row r="19" spans="1:17" s="2" customFormat="1" ht="56.25" customHeight="1" x14ac:dyDescent="0.25">
      <c r="A19" s="30"/>
      <c r="B19" s="43" t="s">
        <v>23</v>
      </c>
      <c r="C19" s="44">
        <f>C7+C8+C9+C10+C11+C12+C12+C13+C14+C15+C16+C17+C18</f>
        <v>81959333.333333328</v>
      </c>
      <c r="D19" s="44">
        <f>D7+D8+D9+D10+D11+D12+D12+D13+D14+D15+D16+D17+D18</f>
        <v>82059333.333333328</v>
      </c>
      <c r="E19" s="44">
        <f>E7+E8+E9+E10+E11+E12+E12+E13+E14+E15+E16+E17+E18</f>
        <v>82159333.333333328</v>
      </c>
      <c r="F19" s="44">
        <f>F7+F8+F9+F10+F11+F12+F12+F13+F14+F15+F16+F17+F18</f>
        <v>82259333.333333328</v>
      </c>
      <c r="G19" s="44">
        <f>G7+G8+G9+G10+G11+G12+G12+G13+G14+G15+G16+G17+G18</f>
        <v>83670333.333333328</v>
      </c>
      <c r="H19" s="44">
        <f>H7+H8+H9+H10+H11+H12+H12+H13+H14+H15+H16+H17+H18</f>
        <v>82459333.333333328</v>
      </c>
      <c r="I19" s="44">
        <f>I7+I8+I9+I10+I11+I12+I12+I13+I14+I15+I16+I17+I18</f>
        <v>82559333.333333328</v>
      </c>
      <c r="J19" s="44">
        <f>J7+J8+J9+J10+J11+J12+J12+J13+J14+J15+J16+J17+J18</f>
        <v>82659333.333333328</v>
      </c>
      <c r="K19" s="44">
        <f>K7+K8+K9+K10+K11+K12+K12+K13+K14+K15+K16+K17+K18</f>
        <v>82759333.333333328</v>
      </c>
      <c r="L19" s="44">
        <f>L7+L8+L9+L10+L11+L12+L12+L13+L14+L15+L16+L17+L18</f>
        <v>82859333.333333328</v>
      </c>
      <c r="M19" s="44">
        <f>M7+M8+M9+M10+M11+M12+M12+M13+M14+M15+M16+M17+M18</f>
        <v>82959333.333333328</v>
      </c>
      <c r="N19" s="44">
        <f>N7+N8+N9+N10+N11+N12+N12+N13+N14+N15+N16+N17+N18</f>
        <v>83059333.333333328</v>
      </c>
      <c r="O19" s="44">
        <f>SUM(O7:O18)</f>
        <v>691423000</v>
      </c>
      <c r="P19" s="49"/>
      <c r="Q19" s="26"/>
    </row>
  </sheetData>
  <mergeCells count="5">
    <mergeCell ref="P2:P3"/>
    <mergeCell ref="A2:A3"/>
    <mergeCell ref="B2:B3"/>
    <mergeCell ref="A4:A19"/>
    <mergeCell ref="C2:O2"/>
  </mergeCells>
  <pageMargins left="0.16" right="0.16" top="0.15" bottom="0.75" header="0.3" footer="0.3"/>
  <pageSetup scale="5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2"/>
  <sheetViews>
    <sheetView topLeftCell="A2" workbookViewId="0">
      <selection activeCell="J6" sqref="J6"/>
    </sheetView>
  </sheetViews>
  <sheetFormatPr defaultRowHeight="15" x14ac:dyDescent="0.25"/>
  <cols>
    <col min="1" max="1" width="12" customWidth="1"/>
    <col min="2" max="2" width="44.140625" customWidth="1"/>
    <col min="3" max="9" width="15.5703125" customWidth="1"/>
    <col min="10" max="10" width="13.5703125" bestFit="1" customWidth="1"/>
  </cols>
  <sheetData>
    <row r="2" spans="1:10" x14ac:dyDescent="0.25">
      <c r="A2" t="s">
        <v>28</v>
      </c>
    </row>
    <row r="4" spans="1:10" x14ac:dyDescent="0.25">
      <c r="A4" s="35" t="s">
        <v>0</v>
      </c>
      <c r="B4" s="35" t="s">
        <v>1</v>
      </c>
      <c r="C4" s="35" t="s">
        <v>2</v>
      </c>
      <c r="D4" s="34" t="s">
        <v>3</v>
      </c>
      <c r="E4" s="34"/>
      <c r="F4" s="34"/>
      <c r="G4" s="34"/>
      <c r="H4" s="34"/>
      <c r="I4" s="34"/>
    </row>
    <row r="5" spans="1:10" x14ac:dyDescent="0.25">
      <c r="A5" s="36"/>
      <c r="B5" s="36"/>
      <c r="C5" s="36"/>
      <c r="D5" s="1" t="s">
        <v>4</v>
      </c>
      <c r="E5" s="1" t="s">
        <v>5</v>
      </c>
      <c r="F5" s="1" t="s">
        <v>6</v>
      </c>
      <c r="G5" s="1" t="s">
        <v>7</v>
      </c>
      <c r="H5" s="1" t="s">
        <v>8</v>
      </c>
      <c r="I5" s="1" t="s">
        <v>9</v>
      </c>
    </row>
    <row r="6" spans="1:10" s="2" customFormat="1" ht="24.75" customHeight="1" x14ac:dyDescent="0.25">
      <c r="A6" s="31" t="s">
        <v>10</v>
      </c>
      <c r="B6" s="3" t="s">
        <v>27</v>
      </c>
      <c r="C6" s="4">
        <f>SUM(D6:I6)</f>
        <v>629354068.89999998</v>
      </c>
      <c r="D6" s="5">
        <v>104854068.90000001</v>
      </c>
      <c r="E6" s="5">
        <v>104900000</v>
      </c>
      <c r="F6" s="5">
        <v>104900000</v>
      </c>
      <c r="G6" s="5">
        <v>104900000</v>
      </c>
      <c r="H6" s="5">
        <v>104900000</v>
      </c>
      <c r="I6" s="5">
        <v>104900000</v>
      </c>
      <c r="J6" s="21">
        <f>SUM(E6:I6)</f>
        <v>524500000</v>
      </c>
    </row>
    <row r="7" spans="1:10" s="2" customFormat="1" ht="24.75" customHeight="1" x14ac:dyDescent="0.25">
      <c r="A7" s="32"/>
      <c r="B7" s="3" t="s">
        <v>11</v>
      </c>
      <c r="C7" s="4">
        <f t="shared" ref="C7:C20" si="0">SUM(D7:I7)</f>
        <v>40191367.240000002</v>
      </c>
      <c r="D7" s="5">
        <v>6691367.2400000002</v>
      </c>
      <c r="E7" s="5">
        <v>6700000</v>
      </c>
      <c r="F7" s="5">
        <v>6700000</v>
      </c>
      <c r="G7" s="5">
        <v>6700000</v>
      </c>
      <c r="H7" s="5">
        <v>6700000</v>
      </c>
      <c r="I7" s="5">
        <v>6700000</v>
      </c>
      <c r="J7" s="21">
        <f t="shared" ref="J7:J20" si="1">SUM(E7:I7)</f>
        <v>33500000</v>
      </c>
    </row>
    <row r="8" spans="1:10" s="2" customFormat="1" ht="15.75" x14ac:dyDescent="0.25">
      <c r="A8" s="33"/>
      <c r="B8" s="6" t="s">
        <v>12</v>
      </c>
      <c r="C8" s="7">
        <f t="shared" ref="C8:I8" si="2">SUM(C6:C7)</f>
        <v>669545436.13999999</v>
      </c>
      <c r="D8" s="7">
        <f t="shared" si="2"/>
        <v>111545436.14</v>
      </c>
      <c r="E8" s="7">
        <f t="shared" si="2"/>
        <v>111600000</v>
      </c>
      <c r="F8" s="7">
        <f t="shared" si="2"/>
        <v>111600000</v>
      </c>
      <c r="G8" s="7">
        <f t="shared" si="2"/>
        <v>111600000</v>
      </c>
      <c r="H8" s="7">
        <f t="shared" si="2"/>
        <v>111600000</v>
      </c>
      <c r="I8" s="7">
        <f t="shared" si="2"/>
        <v>111600000</v>
      </c>
      <c r="J8" s="21">
        <f t="shared" si="1"/>
        <v>558000000</v>
      </c>
    </row>
    <row r="9" spans="1:10" s="2" customFormat="1" ht="24.75" customHeight="1" x14ac:dyDescent="0.25">
      <c r="A9" s="31" t="s">
        <v>13</v>
      </c>
      <c r="B9" s="8" t="s">
        <v>14</v>
      </c>
      <c r="C9" s="9">
        <f t="shared" ref="C9:I9" si="3">SUM(C11:C13)</f>
        <v>100870965.42999999</v>
      </c>
      <c r="D9" s="9">
        <f t="shared" si="3"/>
        <v>16810965.43</v>
      </c>
      <c r="E9" s="9">
        <f t="shared" si="3"/>
        <v>16812000</v>
      </c>
      <c r="F9" s="9">
        <f t="shared" si="3"/>
        <v>16812000</v>
      </c>
      <c r="G9" s="9">
        <f t="shared" si="3"/>
        <v>16812000</v>
      </c>
      <c r="H9" s="9">
        <f t="shared" si="3"/>
        <v>16812000</v>
      </c>
      <c r="I9" s="9">
        <f t="shared" si="3"/>
        <v>16812000</v>
      </c>
      <c r="J9" s="21">
        <f t="shared" si="1"/>
        <v>84060000</v>
      </c>
    </row>
    <row r="10" spans="1:10" s="2" customFormat="1" x14ac:dyDescent="0.25">
      <c r="A10" s="32"/>
      <c r="B10" s="10" t="s">
        <v>15</v>
      </c>
      <c r="C10" s="4"/>
      <c r="D10" s="11"/>
      <c r="E10" s="11"/>
      <c r="F10" s="12"/>
      <c r="G10" s="13"/>
      <c r="H10" s="11"/>
      <c r="I10" s="11"/>
      <c r="J10" s="21">
        <f t="shared" si="1"/>
        <v>0</v>
      </c>
    </row>
    <row r="11" spans="1:10" s="2" customFormat="1" ht="24.75" customHeight="1" x14ac:dyDescent="0.25">
      <c r="A11" s="32"/>
      <c r="B11" s="14" t="s">
        <v>16</v>
      </c>
      <c r="C11" s="4">
        <f t="shared" si="0"/>
        <v>98099421.789999992</v>
      </c>
      <c r="D11" s="5">
        <v>16349421.789999999</v>
      </c>
      <c r="E11" s="5">
        <v>16350000</v>
      </c>
      <c r="F11" s="5">
        <v>16350000</v>
      </c>
      <c r="G11" s="5">
        <v>16350000</v>
      </c>
      <c r="H11" s="5">
        <v>16350000</v>
      </c>
      <c r="I11" s="5">
        <v>16350000</v>
      </c>
      <c r="J11" s="21">
        <f t="shared" si="1"/>
        <v>81750000</v>
      </c>
    </row>
    <row r="12" spans="1:10" s="2" customFormat="1" ht="24.75" customHeight="1" x14ac:dyDescent="0.25">
      <c r="A12" s="32"/>
      <c r="B12" s="15" t="s">
        <v>17</v>
      </c>
      <c r="C12" s="4">
        <f t="shared" si="0"/>
        <v>1211738.6000000001</v>
      </c>
      <c r="D12" s="5">
        <v>201738.6</v>
      </c>
      <c r="E12" s="5">
        <v>202000</v>
      </c>
      <c r="F12" s="5">
        <v>202000</v>
      </c>
      <c r="G12" s="5">
        <v>202000</v>
      </c>
      <c r="H12" s="5">
        <v>202000</v>
      </c>
      <c r="I12" s="5">
        <v>202000</v>
      </c>
      <c r="J12" s="21">
        <f t="shared" si="1"/>
        <v>1010000</v>
      </c>
    </row>
    <row r="13" spans="1:10" s="2" customFormat="1" ht="24.75" customHeight="1" x14ac:dyDescent="0.25">
      <c r="A13" s="32"/>
      <c r="B13" s="15" t="s">
        <v>18</v>
      </c>
      <c r="C13" s="4">
        <f t="shared" si="0"/>
        <v>1559805.04</v>
      </c>
      <c r="D13" s="5">
        <v>259805.04</v>
      </c>
      <c r="E13" s="5">
        <v>260000</v>
      </c>
      <c r="F13" s="5">
        <v>260000</v>
      </c>
      <c r="G13" s="5">
        <v>260000</v>
      </c>
      <c r="H13" s="5">
        <v>260000</v>
      </c>
      <c r="I13" s="5">
        <v>260000</v>
      </c>
      <c r="J13" s="21">
        <f t="shared" si="1"/>
        <v>1300000</v>
      </c>
    </row>
    <row r="14" spans="1:10" s="2" customFormat="1" ht="24.75" customHeight="1" x14ac:dyDescent="0.25">
      <c r="A14" s="32"/>
      <c r="B14" s="16" t="s">
        <v>19</v>
      </c>
      <c r="C14" s="17">
        <f t="shared" si="0"/>
        <v>3692399</v>
      </c>
      <c r="D14" s="9">
        <v>615399</v>
      </c>
      <c r="E14" s="9">
        <v>615400</v>
      </c>
      <c r="F14" s="9">
        <v>615400</v>
      </c>
      <c r="G14" s="9">
        <v>615400</v>
      </c>
      <c r="H14" s="9">
        <v>615400</v>
      </c>
      <c r="I14" s="9">
        <v>615400</v>
      </c>
      <c r="J14" s="21">
        <f t="shared" si="1"/>
        <v>3077000</v>
      </c>
    </row>
    <row r="15" spans="1:10" s="2" customFormat="1" ht="24.75" customHeight="1" x14ac:dyDescent="0.25">
      <c r="A15" s="32"/>
      <c r="B15" s="18" t="s">
        <v>20</v>
      </c>
      <c r="C15" s="17">
        <f t="shared" si="0"/>
        <v>801592.4</v>
      </c>
      <c r="D15" s="9">
        <v>133592.4</v>
      </c>
      <c r="E15" s="9">
        <v>133600</v>
      </c>
      <c r="F15" s="9">
        <v>133600</v>
      </c>
      <c r="G15" s="9">
        <v>133600</v>
      </c>
      <c r="H15" s="9">
        <v>133600</v>
      </c>
      <c r="I15" s="9">
        <v>133600</v>
      </c>
      <c r="J15" s="21">
        <f t="shared" si="1"/>
        <v>668000</v>
      </c>
    </row>
    <row r="16" spans="1:10" s="2" customFormat="1" ht="24.75" customHeight="1" x14ac:dyDescent="0.25">
      <c r="A16" s="32"/>
      <c r="B16" s="18" t="s">
        <v>21</v>
      </c>
      <c r="C16" s="17">
        <f t="shared" si="0"/>
        <v>235730</v>
      </c>
      <c r="D16" s="9">
        <v>39230</v>
      </c>
      <c r="E16" s="9">
        <v>39300</v>
      </c>
      <c r="F16" s="9">
        <v>39300</v>
      </c>
      <c r="G16" s="9">
        <v>39300</v>
      </c>
      <c r="H16" s="9">
        <v>39300</v>
      </c>
      <c r="I16" s="9">
        <v>39300</v>
      </c>
      <c r="J16" s="21">
        <f t="shared" si="1"/>
        <v>196500</v>
      </c>
    </row>
    <row r="17" spans="1:10" s="2" customFormat="1" ht="24.75" customHeight="1" x14ac:dyDescent="0.25">
      <c r="A17" s="32"/>
      <c r="B17" s="16" t="s">
        <v>22</v>
      </c>
      <c r="C17" s="17">
        <f t="shared" si="0"/>
        <v>6137977.3200000003</v>
      </c>
      <c r="D17" s="9">
        <v>1022977.32</v>
      </c>
      <c r="E17" s="9">
        <v>1023000</v>
      </c>
      <c r="F17" s="9">
        <v>1023000</v>
      </c>
      <c r="G17" s="9">
        <v>1023000</v>
      </c>
      <c r="H17" s="9">
        <v>1023000</v>
      </c>
      <c r="I17" s="9">
        <v>1023000</v>
      </c>
      <c r="J17" s="21">
        <f t="shared" si="1"/>
        <v>5115000</v>
      </c>
    </row>
    <row r="18" spans="1:10" s="2" customFormat="1" ht="15.75" x14ac:dyDescent="0.25">
      <c r="A18" s="33"/>
      <c r="B18" s="6" t="s">
        <v>23</v>
      </c>
      <c r="C18" s="7">
        <f t="shared" ref="C18:I18" si="4">C9+C14+C15+C16+C17</f>
        <v>111738664.15000001</v>
      </c>
      <c r="D18" s="7">
        <f t="shared" si="4"/>
        <v>18622164.149999999</v>
      </c>
      <c r="E18" s="7">
        <f t="shared" si="4"/>
        <v>18623300</v>
      </c>
      <c r="F18" s="7">
        <f t="shared" si="4"/>
        <v>18623300</v>
      </c>
      <c r="G18" s="7">
        <f t="shared" si="4"/>
        <v>18623300</v>
      </c>
      <c r="H18" s="7">
        <f t="shared" si="4"/>
        <v>18623300</v>
      </c>
      <c r="I18" s="7">
        <f t="shared" si="4"/>
        <v>18623300</v>
      </c>
      <c r="J18" s="21">
        <f t="shared" si="1"/>
        <v>93116500</v>
      </c>
    </row>
    <row r="19" spans="1:10" s="2" customFormat="1" ht="34.5" customHeight="1" x14ac:dyDescent="0.25">
      <c r="A19" s="31" t="s">
        <v>24</v>
      </c>
      <c r="B19" s="19" t="s">
        <v>25</v>
      </c>
      <c r="C19" s="4">
        <f t="shared" si="0"/>
        <v>2813825</v>
      </c>
      <c r="D19" s="5">
        <v>468825</v>
      </c>
      <c r="E19" s="5">
        <v>469000</v>
      </c>
      <c r="F19" s="5">
        <v>469000</v>
      </c>
      <c r="G19" s="5">
        <v>469000</v>
      </c>
      <c r="H19" s="5">
        <v>469000</v>
      </c>
      <c r="I19" s="5">
        <v>469000</v>
      </c>
      <c r="J19" s="21">
        <f t="shared" si="1"/>
        <v>2345000</v>
      </c>
    </row>
    <row r="20" spans="1:10" ht="33" customHeight="1" x14ac:dyDescent="0.25">
      <c r="A20" s="32"/>
      <c r="B20" s="20" t="s">
        <v>26</v>
      </c>
      <c r="C20" s="4">
        <f t="shared" si="0"/>
        <v>127120</v>
      </c>
      <c r="D20" s="5">
        <v>21120</v>
      </c>
      <c r="E20" s="5">
        <v>21200</v>
      </c>
      <c r="F20" s="5">
        <v>21200</v>
      </c>
      <c r="G20" s="5">
        <v>21200</v>
      </c>
      <c r="H20" s="5">
        <v>21200</v>
      </c>
      <c r="I20" s="5">
        <v>21200</v>
      </c>
      <c r="J20" s="21">
        <f t="shared" si="1"/>
        <v>106000</v>
      </c>
    </row>
    <row r="21" spans="1:10" x14ac:dyDescent="0.25">
      <c r="A21" s="33"/>
      <c r="B21" s="22"/>
      <c r="C21" s="23">
        <f>SUM(C19:C20)</f>
        <v>2940945</v>
      </c>
      <c r="D21" s="23">
        <f t="shared" ref="D21:I21" si="5">SUM(D19:D20)</f>
        <v>489945</v>
      </c>
      <c r="E21" s="23">
        <f t="shared" si="5"/>
        <v>490200</v>
      </c>
      <c r="F21" s="23">
        <f t="shared" si="5"/>
        <v>490200</v>
      </c>
      <c r="G21" s="23">
        <f t="shared" si="5"/>
        <v>490200</v>
      </c>
      <c r="H21" s="23">
        <f t="shared" si="5"/>
        <v>490200</v>
      </c>
      <c r="I21" s="23">
        <f t="shared" si="5"/>
        <v>490200</v>
      </c>
    </row>
    <row r="22" spans="1:10" x14ac:dyDescent="0.25">
      <c r="A22" s="24"/>
      <c r="B22" s="24"/>
      <c r="C22" s="25">
        <f>C8+C18+C21</f>
        <v>784225045.28999996</v>
      </c>
      <c r="D22" s="25">
        <f t="shared" ref="D22:I22" si="6">D8+D18+D21</f>
        <v>130657545.28999999</v>
      </c>
      <c r="E22" s="25">
        <f t="shared" si="6"/>
        <v>130713500</v>
      </c>
      <c r="F22" s="25">
        <f t="shared" si="6"/>
        <v>130713500</v>
      </c>
      <c r="G22" s="25">
        <f t="shared" si="6"/>
        <v>130713500</v>
      </c>
      <c r="H22" s="25">
        <f t="shared" si="6"/>
        <v>130713500</v>
      </c>
      <c r="I22" s="25">
        <f t="shared" si="6"/>
        <v>130713500</v>
      </c>
    </row>
  </sheetData>
  <mergeCells count="7">
    <mergeCell ref="D4:I4"/>
    <mergeCell ref="A6:A8"/>
    <mergeCell ref="A19:A21"/>
    <mergeCell ref="A9:A18"/>
    <mergeCell ref="A4:A5"/>
    <mergeCell ref="B4:B5"/>
    <mergeCell ref="C4:C5"/>
  </mergeCells>
  <pageMargins left="0.16" right="0.16" top="0.15" bottom="0.75" header="0.3" footer="0.3"/>
  <pageSetup scale="85"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2016</vt:lpstr>
      <vt:lpstr>Sheet1</vt:lpstr>
      <vt:lpstr>Sheet2</vt:lpstr>
      <vt:lpstr>Sheet3</vt:lpstr>
    </vt:vector>
  </TitlesOfParts>
  <Company>Grizli777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rtatanashvili</dc:creator>
  <cp:lastModifiedBy>maia qimeridze</cp:lastModifiedBy>
  <cp:lastPrinted>2015-09-01T09:34:39Z</cp:lastPrinted>
  <dcterms:created xsi:type="dcterms:W3CDTF">2014-07-07T11:35:51Z</dcterms:created>
  <dcterms:modified xsi:type="dcterms:W3CDTF">2015-08-26T10:50:13Z</dcterms:modified>
</cp:coreProperties>
</file>